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lo\Desktop\Segment101\"/>
    </mc:Choice>
  </mc:AlternateContent>
  <xr:revisionPtr revIDLastSave="0" documentId="13_ncr:1_{1488FD65-70DE-4359-819B-6CFCBBCAF3E4}" xr6:coauthVersionLast="36" xr6:coauthVersionMax="36" xr10:uidLastSave="{00000000-0000-0000-0000-000000000000}"/>
  <bookViews>
    <workbookView xWindow="285" yWindow="225" windowWidth="19440" windowHeight="10215" xr2:uid="{00000000-000D-0000-FFFF-FFFF00000000}"/>
  </bookViews>
  <sheets>
    <sheet name="Sheet1" sheetId="1" r:id="rId1"/>
  </sheets>
  <definedNames>
    <definedName name="_xlnm.Print_Area" localSheetId="0">Sheet1!$A$2:$S$18</definedName>
    <definedName name="_xlnm.Print_Titles" localSheetId="0">Sheet1!$A:$A,Sheet1!$2:$2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N4" i="1" l="1"/>
  <c r="O5" i="1"/>
  <c r="H5" i="1" l="1"/>
  <c r="I5" i="1" s="1"/>
  <c r="L10" i="1" l="1"/>
  <c r="M10" i="1"/>
  <c r="K10" i="1"/>
  <c r="E9" i="1"/>
  <c r="N9" i="1"/>
  <c r="G9" i="1"/>
  <c r="H9" i="1" s="1"/>
  <c r="I9" i="1" s="1"/>
  <c r="F9" i="1"/>
  <c r="E8" i="1"/>
  <c r="N8" i="1"/>
  <c r="G8" i="1"/>
  <c r="H8" i="1" s="1"/>
  <c r="I8" i="1" s="1"/>
  <c r="F8" i="1"/>
  <c r="O8" i="1" l="1"/>
  <c r="O9" i="1" l="1"/>
  <c r="Q9" i="1" s="1"/>
  <c r="Q8" i="1"/>
  <c r="S8" i="1"/>
  <c r="R8" i="1"/>
  <c r="R9" i="1" l="1"/>
  <c r="S9" i="1"/>
  <c r="S2" i="1"/>
  <c r="R2" i="1"/>
  <c r="Q2" i="1"/>
  <c r="N6" i="1" l="1"/>
  <c r="N7" i="1"/>
  <c r="N5" i="1"/>
  <c r="I4" i="1"/>
  <c r="E7" i="1"/>
  <c r="E6" i="1"/>
  <c r="F7" i="1"/>
  <c r="F6" i="1"/>
  <c r="G7" i="1"/>
  <c r="H7" i="1" s="1"/>
  <c r="I7" i="1" s="1"/>
  <c r="G6" i="1"/>
  <c r="H6" i="1" s="1"/>
  <c r="I6" i="1" s="1"/>
  <c r="N10" i="1" l="1"/>
  <c r="O7" i="1"/>
  <c r="O4" i="1" l="1"/>
  <c r="Q4" i="1" s="1"/>
  <c r="S7" i="1"/>
  <c r="R7" i="1"/>
  <c r="Q7" i="1"/>
  <c r="R4" i="1"/>
  <c r="S5" i="1"/>
  <c r="R5" i="1"/>
  <c r="Q5" i="1"/>
  <c r="S4" i="1" l="1"/>
  <c r="O6" i="1" l="1"/>
  <c r="Q6" i="1" l="1"/>
  <c r="Q10" i="1" s="1"/>
  <c r="Q11" i="1" s="1"/>
  <c r="S6" i="1"/>
  <c r="S10" i="1" s="1"/>
  <c r="S11" i="1" s="1"/>
  <c r="R6" i="1"/>
  <c r="R10" i="1" s="1"/>
  <c r="R11" i="1" l="1"/>
</calcChain>
</file>

<file path=xl/sharedStrings.xml><?xml version="1.0" encoding="utf-8"?>
<sst xmlns="http://schemas.openxmlformats.org/spreadsheetml/2006/main" count="26" uniqueCount="25">
  <si>
    <t>Row #</t>
  </si>
  <si>
    <t>Board Width</t>
  </si>
  <si>
    <t>Board Length</t>
  </si>
  <si>
    <t>Total Pieces</t>
  </si>
  <si>
    <t>In Feet</t>
  </si>
  <si>
    <t>OD</t>
  </si>
  <si>
    <t>Board Thickness</t>
  </si>
  <si>
    <t>Segment Edge</t>
  </si>
  <si>
    <t>Calculated Board Length</t>
  </si>
  <si>
    <t>Check Piece Count</t>
  </si>
  <si>
    <t>Cut Angle Deg's</t>
  </si>
  <si>
    <t>Cherry</t>
  </si>
  <si>
    <t>Maple</t>
  </si>
  <si>
    <t>Walnut</t>
  </si>
  <si>
    <t xml:space="preserve">1" </t>
  </si>
  <si>
    <t>ID</t>
  </si>
  <si>
    <t>Cut angle =</t>
  </si>
  <si>
    <t>180 / Segment Count</t>
  </si>
  <si>
    <t>`</t>
  </si>
  <si>
    <t>Segment Edge Length (SEL) = tan(cut angle) * OD</t>
  </si>
  <si>
    <t>SEL = tan(180/segment count) x OD</t>
  </si>
  <si>
    <t>Extra = Board Width*Tan(Cut Angle)</t>
  </si>
  <si>
    <t>Tan(Cut Angle) = Extra/Board Width</t>
  </si>
  <si>
    <t>Waste</t>
  </si>
  <si>
    <t>Calc Board Length = (SEL/2 + ((SEL/2- Board Width* Tan(CutAngle)))+ Blade Width)* Segments Per Ring  + Waste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</si>
</sst>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 applyBorder="1"/>
    <xf numFmtId="0" fontId="0" fillId="2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 textRotation="61"/>
    </xf>
    <xf numFmtId="0" fontId="1" fillId="0" borderId="8" xfId="0" applyFont="1" applyBorder="1" applyAlignment="1">
      <alignment horizontal="left" textRotation="61" shrinkToFi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2" borderId="6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1" fontId="0" fillId="0" borderId="0" xfId="0" applyNumberFormat="1" applyAlignment="1">
      <alignment horizontal="left"/>
    </xf>
    <xf numFmtId="1" fontId="3" fillId="0" borderId="8" xfId="0" applyNumberFormat="1" applyFont="1" applyBorder="1" applyAlignment="1">
      <alignment horizontal="left" wrapText="1"/>
    </xf>
    <xf numFmtId="1" fontId="2" fillId="0" borderId="0" xfId="0" applyNumberFormat="1" applyFont="1" applyBorder="1" applyAlignment="1">
      <alignment horizontal="left" wrapText="1"/>
    </xf>
    <xf numFmtId="1" fontId="0" fillId="0" borderId="0" xfId="0" applyNumberFormat="1" applyFont="1" applyBorder="1" applyAlignment="1">
      <alignment horizontal="left" wrapText="1"/>
    </xf>
    <xf numFmtId="1" fontId="0" fillId="0" borderId="0" xfId="0" applyNumberFormat="1" applyFill="1" applyBorder="1" applyAlignment="1">
      <alignment horizontal="left"/>
    </xf>
    <xf numFmtId="1" fontId="0" fillId="0" borderId="0" xfId="0" applyNumberFormat="1" applyBorder="1" applyAlignment="1">
      <alignment horizontal="left"/>
    </xf>
    <xf numFmtId="0" fontId="0" fillId="0" borderId="8" xfId="0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2" fontId="0" fillId="0" borderId="8" xfId="0" applyNumberFormat="1" applyBorder="1" applyAlignment="1">
      <alignment horizontal="left" wrapText="1"/>
    </xf>
    <xf numFmtId="1" fontId="0" fillId="0" borderId="8" xfId="0" applyNumberFormat="1" applyBorder="1" applyAlignment="1">
      <alignment horizontal="left" wrapText="1"/>
    </xf>
    <xf numFmtId="2" fontId="0" fillId="0" borderId="8" xfId="0" applyNumberFormat="1" applyBorder="1" applyAlignment="1">
      <alignment horizontal="left" textRotation="75" wrapText="1"/>
    </xf>
    <xf numFmtId="0" fontId="0" fillId="0" borderId="0" xfId="0" applyAlignment="1">
      <alignment horizontal="left" wrapText="1"/>
    </xf>
    <xf numFmtId="0" fontId="2" fillId="0" borderId="0" xfId="0" applyFont="1" applyBorder="1" applyAlignment="1">
      <alignment horizontal="left" wrapText="1"/>
    </xf>
    <xf numFmtId="2" fontId="0" fillId="0" borderId="0" xfId="0" applyNumberFormat="1" applyBorder="1" applyAlignment="1">
      <alignment horizontal="left" wrapText="1"/>
    </xf>
    <xf numFmtId="1" fontId="0" fillId="0" borderId="0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2" fontId="0" fillId="0" borderId="0" xfId="0" applyNumberFormat="1" applyBorder="1" applyAlignment="1">
      <alignment horizontal="left"/>
    </xf>
    <xf numFmtId="2" fontId="0" fillId="2" borderId="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0" fillId="0" borderId="7" xfId="0" applyBorder="1" applyAlignment="1">
      <alignment horizontal="left"/>
    </xf>
    <xf numFmtId="2" fontId="0" fillId="0" borderId="0" xfId="0" applyNumberFormat="1" applyAlignment="1">
      <alignment horizontal="left"/>
    </xf>
    <xf numFmtId="2" fontId="1" fillId="0" borderId="0" xfId="0" applyNumberFormat="1" applyFont="1" applyBorder="1" applyAlignment="1">
      <alignment horizontal="left"/>
    </xf>
    <xf numFmtId="2" fontId="4" fillId="0" borderId="0" xfId="0" applyNumberFormat="1" applyFont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" fillId="0" borderId="0" xfId="0" applyFont="1"/>
    <xf numFmtId="165" fontId="0" fillId="0" borderId="0" xfId="0" applyNumberFormat="1" applyBorder="1" applyAlignment="1">
      <alignment horizontal="left" wrapText="1"/>
    </xf>
    <xf numFmtId="2" fontId="0" fillId="0" borderId="1" xfId="0" applyNumberFormat="1" applyBorder="1" applyAlignment="1">
      <alignment horizontal="left" wrapText="1"/>
    </xf>
    <xf numFmtId="2" fontId="0" fillId="2" borderId="2" xfId="0" applyNumberFormat="1" applyFill="1" applyBorder="1" applyAlignment="1">
      <alignment horizontal="left"/>
    </xf>
    <xf numFmtId="2" fontId="0" fillId="0" borderId="4" xfId="0" applyNumberFormat="1" applyBorder="1" applyAlignment="1">
      <alignment horizontal="left"/>
    </xf>
    <xf numFmtId="2" fontId="0" fillId="2" borderId="13" xfId="0" applyNumberFormat="1" applyFill="1" applyBorder="1" applyAlignment="1">
      <alignment horizontal="left"/>
    </xf>
    <xf numFmtId="2" fontId="0" fillId="2" borderId="4" xfId="0" applyNumberFormat="1" applyFill="1" applyBorder="1" applyAlignment="1">
      <alignment horizontal="left"/>
    </xf>
    <xf numFmtId="166" fontId="0" fillId="0" borderId="0" xfId="0" applyNumberFormat="1" applyAlignment="1">
      <alignment horizontal="left"/>
    </xf>
    <xf numFmtId="0" fontId="3" fillId="0" borderId="0" xfId="0" applyFont="1"/>
    <xf numFmtId="2" fontId="0" fillId="2" borderId="0" xfId="0" applyNumberFormat="1" applyFont="1" applyFill="1" applyBorder="1" applyAlignment="1">
      <alignment horizontal="left" wrapText="1"/>
    </xf>
    <xf numFmtId="2" fontId="0" fillId="0" borderId="0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43294</xdr:colOff>
      <xdr:row>17</xdr:row>
      <xdr:rowOff>105455</xdr:rowOff>
    </xdr:from>
    <xdr:to>
      <xdr:col>11</xdr:col>
      <xdr:colOff>458932</xdr:colOff>
      <xdr:row>38</xdr:row>
      <xdr:rowOff>1373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85776-0508-48DB-A0E1-5C8BD5463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579" y="3781240"/>
          <a:ext cx="5901171" cy="371224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47</xdr:row>
      <xdr:rowOff>42862</xdr:rowOff>
    </xdr:from>
    <xdr:to>
      <xdr:col>7</xdr:col>
      <xdr:colOff>504826</xdr:colOff>
      <xdr:row>55</xdr:row>
      <xdr:rowOff>52388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2CD5DE5B-D099-4F79-B0C0-ADCCD0A4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9148762"/>
          <a:ext cx="3348038" cy="145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zoomScaleNormal="100" workbookViewId="0">
      <pane ySplit="2" topLeftCell="A3" activePane="bottomLeft" state="frozen"/>
      <selection pane="bottomLeft" activeCell="K2" sqref="K2"/>
    </sheetView>
  </sheetViews>
  <sheetFormatPr defaultRowHeight="14.25" x14ac:dyDescent="0.45"/>
  <cols>
    <col min="1" max="1" width="6.1328125" bestFit="1" customWidth="1"/>
    <col min="2" max="2" width="0.86328125" customWidth="1"/>
    <col min="3" max="4" width="8.265625" style="2" bestFit="1" customWidth="1"/>
    <col min="5" max="5" width="7.73046875" bestFit="1" customWidth="1"/>
    <col min="6" max="6" width="8.73046875" bestFit="1" customWidth="1"/>
    <col min="7" max="7" width="6.73046875" bestFit="1" customWidth="1"/>
    <col min="8" max="8" width="9.59765625" style="2" bestFit="1" customWidth="1"/>
    <col min="9" max="9" width="7.796875" style="2" bestFit="1" customWidth="1"/>
    <col min="10" max="10" width="10.265625" style="24" customWidth="1"/>
    <col min="11" max="13" width="8.59765625" style="11" customWidth="1"/>
    <col min="14" max="14" width="8" style="6" customWidth="1"/>
    <col min="15" max="15" width="7.86328125" customWidth="1"/>
    <col min="16" max="16" width="9.1328125" bestFit="1" customWidth="1"/>
    <col min="17" max="19" width="8.3984375" style="48" bestFit="1" customWidth="1"/>
  </cols>
  <sheetData>
    <row r="1" spans="1:21" ht="24.75" customHeight="1" x14ac:dyDescent="0.45">
      <c r="I1" s="2" t="s">
        <v>23</v>
      </c>
      <c r="J1" s="48">
        <v>0</v>
      </c>
    </row>
    <row r="2" spans="1:21" s="35" customFormat="1" ht="68.650000000000006" customHeight="1" x14ac:dyDescent="0.45">
      <c r="A2" s="30" t="s">
        <v>0</v>
      </c>
      <c r="B2" s="30"/>
      <c r="C2" s="32" t="s">
        <v>5</v>
      </c>
      <c r="D2" s="32" t="s">
        <v>15</v>
      </c>
      <c r="E2" s="30" t="s">
        <v>1</v>
      </c>
      <c r="F2" s="31" t="s">
        <v>6</v>
      </c>
      <c r="G2" s="30" t="s">
        <v>3</v>
      </c>
      <c r="H2" s="32" t="s">
        <v>10</v>
      </c>
      <c r="I2" s="32" t="s">
        <v>7</v>
      </c>
      <c r="J2" s="25" t="s">
        <v>8</v>
      </c>
      <c r="K2" s="12" t="s">
        <v>12</v>
      </c>
      <c r="L2" s="13" t="s">
        <v>13</v>
      </c>
      <c r="M2" s="13" t="s">
        <v>11</v>
      </c>
      <c r="N2" s="33" t="s">
        <v>9</v>
      </c>
      <c r="O2" s="30" t="s">
        <v>2</v>
      </c>
      <c r="P2" s="30"/>
      <c r="Q2" s="34" t="str">
        <f>K2</f>
        <v>Maple</v>
      </c>
      <c r="R2" s="34" t="str">
        <f>L2</f>
        <v>Walnut</v>
      </c>
      <c r="S2" s="34" t="str">
        <f>M2</f>
        <v>Cherry</v>
      </c>
    </row>
    <row r="3" spans="1:21" s="35" customFormat="1" ht="5.25" customHeight="1" thickBot="1" x14ac:dyDescent="0.5">
      <c r="C3" s="37"/>
      <c r="D3" s="37"/>
      <c r="E3" s="14"/>
      <c r="F3" s="36"/>
      <c r="G3" s="14"/>
      <c r="H3" s="37"/>
      <c r="I3" s="37"/>
      <c r="J3" s="26"/>
      <c r="K3" s="14"/>
      <c r="L3" s="14"/>
      <c r="M3" s="14"/>
      <c r="N3" s="38"/>
      <c r="O3" s="14"/>
      <c r="P3" s="14"/>
      <c r="Q3" s="37"/>
      <c r="R3" s="37"/>
      <c r="S3" s="37"/>
    </row>
    <row r="4" spans="1:21" s="35" customFormat="1" ht="14.65" thickBot="1" x14ac:dyDescent="0.5">
      <c r="A4" s="14">
        <v>1</v>
      </c>
      <c r="B4" s="14"/>
      <c r="C4" s="56">
        <v>5.75</v>
      </c>
      <c r="D4" s="56">
        <v>0</v>
      </c>
      <c r="E4" s="39">
        <v>0</v>
      </c>
      <c r="F4" s="40">
        <v>0.75</v>
      </c>
      <c r="G4" s="39">
        <v>0</v>
      </c>
      <c r="H4" s="37"/>
      <c r="I4" s="37">
        <f>C4*TAN(H4*PI()/180)</f>
        <v>0</v>
      </c>
      <c r="J4" s="27">
        <v>0</v>
      </c>
      <c r="K4" s="15"/>
      <c r="L4" s="16">
        <v>1</v>
      </c>
      <c r="M4" s="17"/>
      <c r="N4" s="29">
        <f>SUM(K4:M4)</f>
        <v>1</v>
      </c>
      <c r="O4" s="38">
        <f t="shared" ref="O4:O9" si="0">J4</f>
        <v>0</v>
      </c>
      <c r="P4" s="14"/>
      <c r="Q4" s="41">
        <f t="shared" ref="Q4:Q9" si="1">(K4/N4)*O4</f>
        <v>0</v>
      </c>
      <c r="R4" s="41">
        <f t="shared" ref="R4:R9" si="2">(L4/N4)*O4</f>
        <v>0</v>
      </c>
      <c r="S4" s="41">
        <f t="shared" ref="S4:S9" si="3">(M4/N4)*O4</f>
        <v>0</v>
      </c>
    </row>
    <row r="5" spans="1:21" s="46" customFormat="1" ht="14.65" thickBot="1" x14ac:dyDescent="0.5">
      <c r="A5" s="9">
        <v>2</v>
      </c>
      <c r="B5" s="9"/>
      <c r="C5" s="57">
        <v>6.5</v>
      </c>
      <c r="D5" s="57">
        <v>4.5</v>
      </c>
      <c r="E5" s="43">
        <v>1</v>
      </c>
      <c r="F5" s="43">
        <v>0.75</v>
      </c>
      <c r="G5" s="43">
        <v>16</v>
      </c>
      <c r="H5" s="42">
        <f>180/G5</f>
        <v>11.25</v>
      </c>
      <c r="I5" s="42">
        <f>(C5*TAN(H5*PI()/180))</f>
        <v>1.2929303879677772</v>
      </c>
      <c r="J5" s="63">
        <f>(1+J1)*((I5/2 +((I5-2*E5*TAN(PI()/180*H5))/2)+0.125)*G5)</f>
        <v>19.504288329409906</v>
      </c>
      <c r="K5" s="18">
        <v>8</v>
      </c>
      <c r="L5" s="9">
        <v>4</v>
      </c>
      <c r="M5" s="19">
        <v>4</v>
      </c>
      <c r="N5" s="44">
        <f t="shared" ref="N5:N9" si="4">SUM(K5:M5)</f>
        <v>16</v>
      </c>
      <c r="O5" s="45">
        <f>J5</f>
        <v>19.504288329409906</v>
      </c>
      <c r="P5" s="9"/>
      <c r="Q5" s="42">
        <f t="shared" si="1"/>
        <v>9.7521441647049532</v>
      </c>
      <c r="R5" s="42">
        <f t="shared" si="2"/>
        <v>4.8760720823524766</v>
      </c>
      <c r="S5" s="42">
        <f t="shared" si="3"/>
        <v>4.8760720823524766</v>
      </c>
    </row>
    <row r="6" spans="1:21" s="11" customFormat="1" x14ac:dyDescent="0.45">
      <c r="A6" s="21">
        <v>3</v>
      </c>
      <c r="B6" s="21"/>
      <c r="C6" s="58">
        <v>7</v>
      </c>
      <c r="D6" s="58">
        <v>5</v>
      </c>
      <c r="E6" s="47">
        <f t="shared" ref="E6:G9" si="5">E$5</f>
        <v>1</v>
      </c>
      <c r="F6" s="21">
        <f t="shared" si="5"/>
        <v>0.75</v>
      </c>
      <c r="G6" s="47">
        <f t="shared" si="5"/>
        <v>16</v>
      </c>
      <c r="H6" s="41">
        <f>180/G6</f>
        <v>11.25</v>
      </c>
      <c r="I6" s="41">
        <f>(C6*TAN(H6*PI()/180))</f>
        <v>1.392386571657606</v>
      </c>
      <c r="J6" s="64">
        <f>(1+J1)*(I6/2 +((I6-2*E6*TAN(PI()/180*H6))/2)+0.125)*G6</f>
        <v>21.095587268447169</v>
      </c>
      <c r="K6" s="20">
        <v>8</v>
      </c>
      <c r="L6" s="10">
        <v>4</v>
      </c>
      <c r="M6" s="23">
        <v>4</v>
      </c>
      <c r="N6" s="29">
        <f t="shared" si="4"/>
        <v>16</v>
      </c>
      <c r="O6" s="38">
        <f t="shared" si="0"/>
        <v>21.095587268447169</v>
      </c>
      <c r="P6" s="21"/>
      <c r="Q6" s="41">
        <f t="shared" si="1"/>
        <v>10.547793634223584</v>
      </c>
      <c r="R6" s="41">
        <f t="shared" si="2"/>
        <v>5.2738968171117921</v>
      </c>
      <c r="S6" s="41">
        <f t="shared" si="3"/>
        <v>5.2738968171117921</v>
      </c>
    </row>
    <row r="7" spans="1:21" s="46" customFormat="1" x14ac:dyDescent="0.45">
      <c r="A7" s="9">
        <v>4</v>
      </c>
      <c r="B7" s="9"/>
      <c r="C7" s="60">
        <v>7.125</v>
      </c>
      <c r="D7" s="60">
        <v>5.75</v>
      </c>
      <c r="E7" s="9">
        <f t="shared" si="5"/>
        <v>1</v>
      </c>
      <c r="F7" s="9">
        <f t="shared" si="5"/>
        <v>0.75</v>
      </c>
      <c r="G7" s="9">
        <f t="shared" si="5"/>
        <v>16</v>
      </c>
      <c r="H7" s="42">
        <f>180/G7</f>
        <v>11.25</v>
      </c>
      <c r="I7" s="42">
        <f>(C7*TAN(H7*PI()/180))</f>
        <v>1.4172506175800632</v>
      </c>
      <c r="J7" s="63">
        <f>(1+J1)*(I7/2 +((I7-2*E7*TAN(PI()/180*H7))/2)+0.125)*G7</f>
        <v>21.493412003206483</v>
      </c>
      <c r="K7" s="18">
        <v>8</v>
      </c>
      <c r="L7" s="9">
        <v>4</v>
      </c>
      <c r="M7" s="19">
        <v>4</v>
      </c>
      <c r="N7" s="44">
        <f t="shared" si="4"/>
        <v>16</v>
      </c>
      <c r="O7" s="45">
        <f t="shared" si="0"/>
        <v>21.493412003206483</v>
      </c>
      <c r="P7" s="9"/>
      <c r="Q7" s="42">
        <f t="shared" si="1"/>
        <v>10.746706001603242</v>
      </c>
      <c r="R7" s="42">
        <f t="shared" si="2"/>
        <v>5.3733530008016208</v>
      </c>
      <c r="S7" s="42">
        <f t="shared" si="3"/>
        <v>5.3733530008016208</v>
      </c>
    </row>
    <row r="8" spans="1:21" s="11" customFormat="1" x14ac:dyDescent="0.45">
      <c r="A8" s="21">
        <v>5</v>
      </c>
      <c r="B8" s="21"/>
      <c r="C8" s="58">
        <v>7</v>
      </c>
      <c r="D8" s="58">
        <v>5</v>
      </c>
      <c r="E8" s="21">
        <f t="shared" si="5"/>
        <v>1</v>
      </c>
      <c r="F8" s="21">
        <f t="shared" si="5"/>
        <v>0.75</v>
      </c>
      <c r="G8" s="21">
        <f t="shared" si="5"/>
        <v>16</v>
      </c>
      <c r="H8" s="41">
        <f>180/G8</f>
        <v>11.25</v>
      </c>
      <c r="I8" s="41">
        <f>(C8*TAN(H8*PI()/180))</f>
        <v>1.392386571657606</v>
      </c>
      <c r="J8" s="64">
        <f>(1+J1)*(I8/2 +((I8-2*E8*TAN(PI()/180*H8))/2)+0.125)*G8</f>
        <v>21.095587268447169</v>
      </c>
      <c r="K8" s="20">
        <v>8</v>
      </c>
      <c r="L8" s="21">
        <v>4</v>
      </c>
      <c r="M8" s="22">
        <v>4</v>
      </c>
      <c r="N8" s="29">
        <f t="shared" si="4"/>
        <v>16</v>
      </c>
      <c r="O8" s="38">
        <f t="shared" si="0"/>
        <v>21.095587268447169</v>
      </c>
      <c r="P8" s="21"/>
      <c r="Q8" s="41">
        <f t="shared" si="1"/>
        <v>10.547793634223584</v>
      </c>
      <c r="R8" s="41">
        <f t="shared" si="2"/>
        <v>5.2738968171117921</v>
      </c>
      <c r="S8" s="41">
        <f t="shared" si="3"/>
        <v>5.2738968171117921</v>
      </c>
    </row>
    <row r="9" spans="1:21" s="46" customFormat="1" ht="14.65" thickBot="1" x14ac:dyDescent="0.5">
      <c r="A9" s="9">
        <v>6</v>
      </c>
      <c r="B9" s="9"/>
      <c r="C9" s="59">
        <v>6.5</v>
      </c>
      <c r="D9" s="59">
        <v>4.5</v>
      </c>
      <c r="E9" s="18">
        <f t="shared" si="5"/>
        <v>1</v>
      </c>
      <c r="F9" s="9">
        <f t="shared" si="5"/>
        <v>0.75</v>
      </c>
      <c r="G9" s="9">
        <f t="shared" si="5"/>
        <v>16</v>
      </c>
      <c r="H9" s="42">
        <f>180/G9</f>
        <v>11.25</v>
      </c>
      <c r="I9" s="42">
        <f>(C9*TAN(H9*PI()/180))</f>
        <v>1.2929303879677772</v>
      </c>
      <c r="J9" s="63">
        <f>(1+J1)*(I9/2 +((I9-2*E9*TAN(PI()/180*H9))/2)+0.125)*G9</f>
        <v>19.504288329409906</v>
      </c>
      <c r="K9" s="51"/>
      <c r="L9" s="52">
        <v>16</v>
      </c>
      <c r="M9" s="53"/>
      <c r="N9" s="44">
        <f t="shared" si="4"/>
        <v>16</v>
      </c>
      <c r="O9" s="44">
        <f t="shared" si="0"/>
        <v>19.504288329409906</v>
      </c>
      <c r="P9" s="9"/>
      <c r="Q9" s="42">
        <f t="shared" si="1"/>
        <v>0</v>
      </c>
      <c r="R9" s="42">
        <f t="shared" si="2"/>
        <v>19.504288329409906</v>
      </c>
      <c r="S9" s="42">
        <f t="shared" si="3"/>
        <v>0</v>
      </c>
    </row>
    <row r="10" spans="1:21" s="11" customFormat="1" ht="15.75" x14ac:dyDescent="0.5">
      <c r="A10" s="21"/>
      <c r="B10" s="21"/>
      <c r="C10" s="41"/>
      <c r="D10" s="41"/>
      <c r="E10" s="21"/>
      <c r="F10" s="21"/>
      <c r="G10" s="21"/>
      <c r="H10" s="41"/>
      <c r="I10" s="41"/>
      <c r="J10" s="27"/>
      <c r="K10" s="21">
        <f>SUM(K4:K9)</f>
        <v>32</v>
      </c>
      <c r="L10" s="21">
        <f>SUM(L4:L9)</f>
        <v>33</v>
      </c>
      <c r="M10" s="21">
        <f>SUM(M4:M9)</f>
        <v>16</v>
      </c>
      <c r="N10" s="29">
        <f>SUM(N4:N9)</f>
        <v>81</v>
      </c>
      <c r="O10" s="55"/>
      <c r="P10" s="3" t="s">
        <v>14</v>
      </c>
      <c r="Q10" s="49">
        <f>SUM(Q5:Q9)</f>
        <v>41.594437434755363</v>
      </c>
      <c r="R10" s="49">
        <f>SUM(R5:R9)</f>
        <v>40.301507046787592</v>
      </c>
      <c r="S10" s="49">
        <f>SUM(S5:S9)</f>
        <v>20.797218717377682</v>
      </c>
      <c r="U10" s="48"/>
    </row>
    <row r="11" spans="1:21" s="11" customFormat="1" ht="15.75" x14ac:dyDescent="0.5">
      <c r="A11" s="21"/>
      <c r="B11" s="21"/>
      <c r="C11" s="41"/>
      <c r="D11" s="41"/>
      <c r="E11" s="21"/>
      <c r="F11" s="21"/>
      <c r="G11" s="21"/>
      <c r="H11" s="41"/>
      <c r="I11" s="41"/>
      <c r="J11" s="27"/>
      <c r="K11" s="21"/>
      <c r="L11" s="21"/>
      <c r="M11" s="21"/>
      <c r="N11" s="29"/>
      <c r="O11" s="38"/>
      <c r="P11" s="3" t="s">
        <v>4</v>
      </c>
      <c r="Q11" s="49">
        <f>Q10/12</f>
        <v>3.4662031195629468</v>
      </c>
      <c r="R11" s="49">
        <f t="shared" ref="R11:S11" si="6">R10/12</f>
        <v>3.3584589205656328</v>
      </c>
      <c r="S11" s="49">
        <f t="shared" si="6"/>
        <v>1.7331015597814734</v>
      </c>
    </row>
    <row r="12" spans="1:21" ht="15.75" x14ac:dyDescent="0.5">
      <c r="A12" s="3"/>
      <c r="B12" s="3"/>
      <c r="C12" s="4"/>
      <c r="D12" s="4"/>
      <c r="E12" s="3"/>
      <c r="F12" t="s">
        <v>16</v>
      </c>
      <c r="H12" s="2" t="s">
        <v>17</v>
      </c>
      <c r="J12" s="28"/>
      <c r="K12" s="10"/>
      <c r="L12" s="10"/>
      <c r="M12" s="10"/>
      <c r="N12" s="8"/>
      <c r="O12" s="1"/>
      <c r="P12" s="3"/>
      <c r="Q12" s="49"/>
      <c r="R12" s="49"/>
      <c r="S12" s="49"/>
    </row>
    <row r="13" spans="1:21" ht="15.75" x14ac:dyDescent="0.5">
      <c r="A13" s="3"/>
      <c r="B13" s="3"/>
      <c r="C13" s="4"/>
      <c r="D13" s="4"/>
      <c r="E13" s="3"/>
      <c r="F13" s="3"/>
      <c r="G13" s="1"/>
      <c r="H13" s="28"/>
      <c r="I13" s="4"/>
      <c r="J13" s="28"/>
      <c r="K13" s="10"/>
      <c r="L13" s="10"/>
      <c r="M13" s="10"/>
      <c r="N13" s="54"/>
      <c r="O13" s="7"/>
      <c r="P13" s="50"/>
      <c r="Q13" s="50"/>
      <c r="R13" s="50"/>
      <c r="S13"/>
    </row>
    <row r="14" spans="1:21" x14ac:dyDescent="0.45">
      <c r="A14" s="3"/>
      <c r="B14" s="3"/>
      <c r="C14" s="4"/>
      <c r="D14" s="4"/>
      <c r="E14" s="3"/>
      <c r="F14" s="3" t="s">
        <v>19</v>
      </c>
      <c r="G14" s="3"/>
      <c r="H14" s="4"/>
      <c r="I14" s="4"/>
      <c r="J14" s="29"/>
      <c r="K14" s="21"/>
      <c r="L14" s="21"/>
      <c r="M14" s="21"/>
      <c r="N14" s="7"/>
      <c r="O14" s="3"/>
      <c r="P14" s="3"/>
      <c r="Q14" s="50"/>
      <c r="R14" s="50"/>
      <c r="S14" s="50"/>
    </row>
    <row r="15" spans="1:21" x14ac:dyDescent="0.45">
      <c r="P15" s="3"/>
      <c r="Q15" s="50"/>
      <c r="R15" s="50"/>
      <c r="S15" s="50"/>
    </row>
    <row r="16" spans="1:21" x14ac:dyDescent="0.45">
      <c r="F16" t="s">
        <v>20</v>
      </c>
      <c r="J16" s="61"/>
      <c r="N16"/>
      <c r="Q16"/>
      <c r="R16"/>
      <c r="S16"/>
    </row>
    <row r="17" spans="5:19" x14ac:dyDescent="0.45">
      <c r="J17" s="10"/>
      <c r="N17"/>
      <c r="Q17"/>
      <c r="R17"/>
      <c r="S17"/>
    </row>
    <row r="18" spans="5:19" x14ac:dyDescent="0.45">
      <c r="N18"/>
      <c r="Q18"/>
      <c r="R18"/>
      <c r="S18"/>
    </row>
    <row r="19" spans="5:19" x14ac:dyDescent="0.45">
      <c r="K19" s="5"/>
      <c r="N19"/>
      <c r="Q19"/>
      <c r="R19"/>
      <c r="S19"/>
    </row>
    <row r="20" spans="5:19" x14ac:dyDescent="0.45">
      <c r="K20" s="5"/>
      <c r="N20"/>
      <c r="Q20"/>
      <c r="R20"/>
      <c r="S20"/>
    </row>
    <row r="21" spans="5:19" x14ac:dyDescent="0.45">
      <c r="K21" s="5"/>
      <c r="N21"/>
      <c r="Q21"/>
      <c r="R21"/>
      <c r="S21"/>
    </row>
    <row r="23" spans="5:19" x14ac:dyDescent="0.45">
      <c r="E23" s="62"/>
    </row>
    <row r="26" spans="5:19" x14ac:dyDescent="0.45">
      <c r="K26" s="11" t="s">
        <v>18</v>
      </c>
    </row>
    <row r="31" spans="5:19" x14ac:dyDescent="0.45">
      <c r="K31" s="11" t="s">
        <v>18</v>
      </c>
    </row>
    <row r="42" spans="3:3" x14ac:dyDescent="0.45">
      <c r="C42" s="2" t="s">
        <v>24</v>
      </c>
    </row>
    <row r="44" spans="3:3" x14ac:dyDescent="0.45">
      <c r="C44" s="2" t="s">
        <v>22</v>
      </c>
    </row>
    <row r="45" spans="3:3" x14ac:dyDescent="0.45">
      <c r="C45" s="2" t="s">
        <v>21</v>
      </c>
    </row>
  </sheetData>
  <pageMargins left="0.25" right="0.25" top="0.75" bottom="0.75" header="0.3" footer="0.3"/>
  <pageSetup scale="85" fitToHeight="2" orientation="landscape" r:id="rId1"/>
  <ignoredErrors>
    <ignoredError sqref="N5:N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Thomas Lohman</cp:lastModifiedBy>
  <cp:lastPrinted>2018-08-21T18:59:45Z</cp:lastPrinted>
  <dcterms:created xsi:type="dcterms:W3CDTF">2014-12-28T20:08:55Z</dcterms:created>
  <dcterms:modified xsi:type="dcterms:W3CDTF">2018-09-14T00:03:58Z</dcterms:modified>
</cp:coreProperties>
</file>